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2. ТЕНДЕРЫ\3. Больница мкр.Коротчаево г.Н.-Уренгой\107 (Т) КЛИНИНГ\Претенденту_клининг\ОБЯЗАТЕЛЬНО ДЛЯ ЗАПОЛНЕНИЯ\"/>
    </mc:Choice>
  </mc:AlternateContent>
  <xr:revisionPtr revIDLastSave="0" documentId="13_ncr:1_{24C828E9-156E-45A7-8276-FCC2B04FB630}" xr6:coauthVersionLast="47" xr6:coauthVersionMax="47" xr10:uidLastSave="{00000000-0000-0000-0000-000000000000}"/>
  <bookViews>
    <workbookView xWindow="2385" yWindow="975" windowWidth="19260" windowHeight="15345" xr2:uid="{00000000-000D-0000-FFFF-FFFF00000000}"/>
  </bookViews>
  <sheets>
    <sheet name="Лист1" sheetId="1" r:id="rId1"/>
  </sheets>
  <definedNames>
    <definedName name="_xlnm.Print_Area" localSheetId="0">Лист1!$A$1:$G$32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8" i="1"/>
  <c r="D23" i="1"/>
  <c r="D22" i="1"/>
  <c r="D21" i="1"/>
  <c r="D20" i="1"/>
  <c r="D15" i="1"/>
  <c r="D13" i="1"/>
  <c r="D12" i="1"/>
  <c r="D11" i="1"/>
  <c r="D10" i="1"/>
  <c r="D9" i="1"/>
  <c r="D8" i="1"/>
  <c r="F28" i="1" l="1"/>
  <c r="F29" i="1" s="1"/>
</calcChain>
</file>

<file path=xl/sharedStrings.xml><?xml version="1.0" encoding="utf-8"?>
<sst xmlns="http://schemas.openxmlformats.org/spreadsheetml/2006/main" count="55" uniqueCount="40">
  <si>
    <t>Ед. изм.</t>
  </si>
  <si>
    <t>№ п/п</t>
  </si>
  <si>
    <t>Примечание</t>
  </si>
  <si>
    <t>Приложение № ___
к Договору субподряда 
№ ___________ от ____.____.202__ г.</t>
  </si>
  <si>
    <t>Наименование работ и техническая характеристика</t>
  </si>
  <si>
    <t>Смета №1</t>
  </si>
  <si>
    <t>Субподрядчик: 
ООО «___________»
Генеральный директор 
_______________/______________./
м.п.</t>
  </si>
  <si>
    <t>Объем работ</t>
  </si>
  <si>
    <t>Подрядчик:
ООО «ССК»
Генеральный директор
__________________ /Анисимов Е.Г./ 
м.п.</t>
  </si>
  <si>
    <t>Цена за единицу, руб. без НДС</t>
  </si>
  <si>
    <t>Стоимость, руб.,
без НДС</t>
  </si>
  <si>
    <t>Стоимость, без учета НДС</t>
  </si>
  <si>
    <t>Вид работ: Услуги клининга</t>
  </si>
  <si>
    <t>Объект: Участковая больница ГБУЗ ЯНАО «Новоуренгойская центральная городская больница» мкр. Коротчаево, г. Новый Уренгой</t>
  </si>
  <si>
    <t>м2</t>
  </si>
  <si>
    <t xml:space="preserve"> НДС (20%)</t>
  </si>
  <si>
    <t>Итого с учетом НДС (20%)</t>
  </si>
  <si>
    <r>
      <t xml:space="preserve">Чистка и мытье окон, витражей с чистящими средставми с двух сторон, в том числе снятие защиты, пленки, отмывка подоконника:
</t>
    </r>
    <r>
      <rPr>
        <sz val="10"/>
        <color theme="1"/>
        <rFont val="Times New Roman"/>
        <family val="1"/>
        <charset val="204"/>
      </rPr>
      <t>- Окна - 1069,08 м2;
- Воздухозабрные решетки- 12,73 м2;
- Витражи - 62,88 м2.</t>
    </r>
  </si>
  <si>
    <t>Чистка и мытье дверей с двух сторон</t>
  </si>
  <si>
    <t>Чистка и мытье стеновой керамической плитки</t>
  </si>
  <si>
    <t>Чистка и мытье полов и сапожка из керамогранита, в том числе очистка плитки и линолеума от штукатурки и прочих загрязнений, выметание влажным веником пола (включая лестничные клетки)</t>
  </si>
  <si>
    <r>
      <t xml:space="preserve">Чистка и мытье унитазов, писсуаров, в том числе кранов:
</t>
    </r>
    <r>
      <rPr>
        <sz val="10"/>
        <color theme="1"/>
        <rFont val="Times New Roman"/>
        <family val="1"/>
        <charset val="204"/>
      </rPr>
      <t>- Унитаз консольный - 40 шт;
- Унитаз повесной с сидением - 40 шт;
- Унитаз напольный Rosa с сидением/Жираф - 6 шт;
- Унитаз для инвалидов консольный с сидением - 4 шт;
- Писсуар - 1 шт</t>
    </r>
  </si>
  <si>
    <t>шт</t>
  </si>
  <si>
    <r>
      <t xml:space="preserve">Чистка и мытье раковин, в том числе смесителей:
</t>
    </r>
    <r>
      <rPr>
        <sz val="10"/>
        <color theme="1"/>
        <rFont val="Times New Roman"/>
        <family val="1"/>
        <charset val="204"/>
      </rPr>
      <t>- Умывальник 540х470х185 мм - 59 шт;
- Мини раковина 445х350х108 мм  - 6 шт;
- Умывальник 595х482х185 мм  - 74 шт;
- Умывальник для инвалидов в комплекте с креплением 640х550х165 мм - 4 шт;
- Умывальник хирургический 650х590х210 мм - 6 шт;</t>
    </r>
  </si>
  <si>
    <r>
      <t xml:space="preserve">Чистка и мытье поручней в с/у и душевых:
</t>
    </r>
    <r>
      <rPr>
        <sz val="10"/>
        <color theme="1"/>
        <rFont val="Times New Roman"/>
        <family val="1"/>
        <charset val="204"/>
      </rPr>
      <t>- Поручень для туалета  - 13 шт;
- Поручни для душа</t>
    </r>
    <r>
      <rPr>
        <sz val="12"/>
        <color theme="1"/>
        <rFont val="Times New Roman"/>
        <family val="1"/>
        <charset val="204"/>
      </rPr>
      <t xml:space="preserve"> - </t>
    </r>
    <r>
      <rPr>
        <sz val="10"/>
        <color theme="1"/>
        <rFont val="Times New Roman"/>
        <family val="1"/>
        <charset val="204"/>
      </rPr>
      <t>10 шт.</t>
    </r>
  </si>
  <si>
    <t>Чистка и мытье перил в ЛК1-4</t>
  </si>
  <si>
    <t>м.п.</t>
  </si>
  <si>
    <r>
      <t xml:space="preserve">Чистка и мытье поддонов:
</t>
    </r>
    <r>
      <rPr>
        <sz val="10"/>
        <color theme="1"/>
        <rFont val="Times New Roman"/>
        <family val="1"/>
        <charset val="204"/>
      </rPr>
      <t xml:space="preserve">- поддон душевой 900х900 в комплекте с ножками, со стеклянным ограждением 900х900 - 1 шт;
</t>
    </r>
  </si>
  <si>
    <t>Чистка и мытье душевых в строительном исполнении со стеклянным ограждением</t>
  </si>
  <si>
    <t>Чистка и мытье полотенцесушителей водяных 600х400</t>
  </si>
  <si>
    <t>Чистка и мытье радиаторов</t>
  </si>
  <si>
    <t>Удаление пятен и остатков пыли с потолка</t>
  </si>
  <si>
    <r>
      <t xml:space="preserve">Чистка и мытье защиты стен и углов 
</t>
    </r>
    <r>
      <rPr>
        <sz val="10"/>
        <color theme="1"/>
        <rFont val="Times New Roman"/>
        <family val="1"/>
        <charset val="204"/>
      </rPr>
      <t>- поручень- отбойник 145х85- 127,5 м.п.;
- отбойные доски 150х20- 880,2 м.п.;
- отбойные доски 200х20- 487,7 м.п.;
- угловая защита стен 3000х50- 393 шт.</t>
    </r>
  </si>
  <si>
    <t>Чистка и мытье фасада, линеарных панелей (подшивка потолка)</t>
  </si>
  <si>
    <t>Чистка и мытье водостока, ограждений крылец</t>
  </si>
  <si>
    <t>Уборка и вынос строительного мусора до контейнера</t>
  </si>
  <si>
    <t>комплекс</t>
  </si>
  <si>
    <t>Чистка и мытье воздуховодов и трубопроводов (в открытом доступе)</t>
  </si>
  <si>
    <t>Чистка и мытье лифтов</t>
  </si>
  <si>
    <t>еденичная расценка (закрывается по факту)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</si>
</sst>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2" fillId="0" borderId="0" xfId="0" applyFont="1" applyFill="1" applyAlignment="1">
      <alignment vertical="top" wrapText="1"/>
    </xf>
    <xf numFmtId="0" fontId="2" fillId="0" borderId="0" xfId="0" applyFont="1" applyFill="1"/>
    <xf numFmtId="0" fontId="2" fillId="0" borderId="0" xfId="0" applyFont="1"/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5" fillId="0" borderId="1" xfId="0" applyFont="1" applyFill="1" applyBorder="1"/>
    <xf numFmtId="0" fontId="6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4" fillId="0" borderId="3" xfId="1" applyFont="1" applyBorder="1" applyAlignment="1">
      <alignment horizontal="right" vertical="top"/>
    </xf>
    <xf numFmtId="0" fontId="4" fillId="0" borderId="4" xfId="1" applyFont="1" applyBorder="1" applyAlignment="1">
      <alignment horizontal="right" vertical="top"/>
    </xf>
    <xf numFmtId="0" fontId="4" fillId="0" borderId="5" xfId="1" applyFont="1" applyBorder="1" applyAlignment="1">
      <alignment horizontal="right" vertical="top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 4" xfId="4" xr:uid="{1A6DB0C6-A531-4579-B68B-BBE613A544F6}"/>
    <cellStyle name="Обычный_Акт приемки вып. работ" xfId="2" xr:uid="{7AE06A40-A893-44E3-B29F-E289EAFB049E}"/>
    <cellStyle name="Обычный_Ф-2 кровля уч.356 ПЖС №3" xfId="1" xr:uid="{DBE6F92B-8633-4DCA-B9C2-37AC060526BA}"/>
    <cellStyle name="Финансовый 2" xfId="3" xr:uid="{AE424A0D-2299-42D0-891D-EEB00B9DFA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zoomScaleSheetLayoutView="100" workbookViewId="0">
      <selection activeCell="F28" sqref="F28"/>
    </sheetView>
  </sheetViews>
  <sheetFormatPr defaultRowHeight="15.75" x14ac:dyDescent="0.25"/>
  <cols>
    <col min="1" max="1" width="8" style="3" customWidth="1"/>
    <col min="2" max="2" width="82.7109375" style="3" customWidth="1"/>
    <col min="3" max="3" width="11.42578125" style="3" customWidth="1"/>
    <col min="4" max="4" width="14.5703125" style="3" bestFit="1" customWidth="1"/>
    <col min="5" max="5" width="15.28515625" style="3" customWidth="1"/>
    <col min="6" max="6" width="18.140625" style="3" customWidth="1"/>
    <col min="7" max="7" width="58.85546875" style="3" customWidth="1"/>
    <col min="8" max="16384" width="9.140625" style="3"/>
  </cols>
  <sheetData>
    <row r="1" spans="1:8" ht="49.5" customHeight="1" x14ac:dyDescent="0.25">
      <c r="A1" s="16" t="s">
        <v>3</v>
      </c>
      <c r="B1" s="16"/>
      <c r="C1" s="16"/>
      <c r="D1" s="16"/>
      <c r="E1" s="16"/>
      <c r="F1" s="16"/>
      <c r="G1" s="16"/>
      <c r="H1" s="2"/>
    </row>
    <row r="2" spans="1:8" x14ac:dyDescent="0.25">
      <c r="A2" s="17" t="s">
        <v>5</v>
      </c>
      <c r="B2" s="17"/>
      <c r="C2" s="17"/>
      <c r="D2" s="17"/>
      <c r="E2" s="17"/>
      <c r="F2" s="17"/>
      <c r="G2" s="17"/>
      <c r="H2" s="2"/>
    </row>
    <row r="3" spans="1:8" x14ac:dyDescent="0.25">
      <c r="A3" s="17" t="s">
        <v>13</v>
      </c>
      <c r="B3" s="17"/>
      <c r="C3" s="17"/>
      <c r="D3" s="17"/>
      <c r="E3" s="17"/>
      <c r="F3" s="17"/>
      <c r="G3" s="17"/>
      <c r="H3" s="2"/>
    </row>
    <row r="4" spans="1:8" ht="18.75" customHeight="1" x14ac:dyDescent="0.25">
      <c r="A4" s="17" t="s">
        <v>12</v>
      </c>
      <c r="B4" s="17"/>
      <c r="C4" s="17"/>
      <c r="D4" s="17"/>
      <c r="E4" s="17"/>
      <c r="F4" s="17"/>
      <c r="G4" s="17"/>
      <c r="H4" s="2"/>
    </row>
    <row r="5" spans="1:8" x14ac:dyDescent="0.25">
      <c r="A5" s="15"/>
      <c r="B5" s="15"/>
      <c r="C5" s="15"/>
      <c r="D5" s="15"/>
      <c r="E5" s="15"/>
      <c r="F5" s="15"/>
      <c r="G5" s="15"/>
      <c r="H5" s="2"/>
    </row>
    <row r="6" spans="1:8" ht="48" customHeight="1" x14ac:dyDescent="0.25">
      <c r="A6" s="4" t="s">
        <v>1</v>
      </c>
      <c r="B6" s="5" t="s">
        <v>4</v>
      </c>
      <c r="C6" s="4" t="s">
        <v>0</v>
      </c>
      <c r="D6" s="5" t="s">
        <v>7</v>
      </c>
      <c r="E6" s="6" t="s">
        <v>9</v>
      </c>
      <c r="F6" s="6" t="s">
        <v>10</v>
      </c>
      <c r="G6" s="5" t="s">
        <v>2</v>
      </c>
      <c r="H6" s="2"/>
    </row>
    <row r="7" spans="1:8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2"/>
    </row>
    <row r="8" spans="1:8" ht="69.75" x14ac:dyDescent="0.25">
      <c r="A8" s="22">
        <v>1</v>
      </c>
      <c r="B8" s="23" t="s">
        <v>17</v>
      </c>
      <c r="C8" s="22" t="s">
        <v>14</v>
      </c>
      <c r="D8" s="22">
        <f>1069.08+12.73+62.88+14.4</f>
        <v>1159.0899999999999</v>
      </c>
      <c r="E8" s="7"/>
      <c r="F8" s="27">
        <f>E8*D8</f>
        <v>0</v>
      </c>
      <c r="G8" s="4"/>
      <c r="H8" s="2"/>
    </row>
    <row r="9" spans="1:8" x14ac:dyDescent="0.25">
      <c r="A9" s="22">
        <v>2</v>
      </c>
      <c r="B9" s="24" t="s">
        <v>18</v>
      </c>
      <c r="C9" s="22" t="s">
        <v>14</v>
      </c>
      <c r="D9" s="22">
        <f>1240.76*2+15.96</f>
        <v>2497.48</v>
      </c>
      <c r="E9" s="7"/>
      <c r="F9" s="27">
        <f t="shared" ref="F9:F26" si="0">E9*D9</f>
        <v>0</v>
      </c>
      <c r="G9" s="4"/>
      <c r="H9" s="2"/>
    </row>
    <row r="10" spans="1:8" x14ac:dyDescent="0.25">
      <c r="A10" s="22">
        <v>3</v>
      </c>
      <c r="B10" s="24" t="s">
        <v>19</v>
      </c>
      <c r="C10" s="22" t="s">
        <v>14</v>
      </c>
      <c r="D10" s="22">
        <f>4600+16.4</f>
        <v>4616.3999999999996</v>
      </c>
      <c r="E10" s="7"/>
      <c r="F10" s="27">
        <f t="shared" si="0"/>
        <v>0</v>
      </c>
      <c r="G10" s="4"/>
      <c r="H10" s="2"/>
    </row>
    <row r="11" spans="1:8" ht="47.25" x14ac:dyDescent="0.25">
      <c r="A11" s="22">
        <v>4</v>
      </c>
      <c r="B11" s="24" t="s">
        <v>20</v>
      </c>
      <c r="C11" s="22" t="s">
        <v>14</v>
      </c>
      <c r="D11" s="22">
        <f>677.3+517.03+1048.95+64.42+386.21+3082.47+442.63+15.2+237.67+71.74+368.16+122.69+146.36+25.99+54.4+110.9+45.7+43.8+47.4+35+7.8+15.6+2.8</f>
        <v>7570.22</v>
      </c>
      <c r="E11" s="7"/>
      <c r="F11" s="27">
        <f t="shared" si="0"/>
        <v>0</v>
      </c>
      <c r="G11" s="4"/>
      <c r="H11" s="2"/>
    </row>
    <row r="12" spans="1:8" ht="79.5" x14ac:dyDescent="0.25">
      <c r="A12" s="22">
        <v>5</v>
      </c>
      <c r="B12" s="24" t="s">
        <v>21</v>
      </c>
      <c r="C12" s="22" t="s">
        <v>22</v>
      </c>
      <c r="D12" s="22">
        <f>40+40+6+4+1</f>
        <v>91</v>
      </c>
      <c r="E12" s="7"/>
      <c r="F12" s="27">
        <f t="shared" si="0"/>
        <v>0</v>
      </c>
      <c r="G12" s="4"/>
      <c r="H12" s="2"/>
    </row>
    <row r="13" spans="1:8" ht="79.5" x14ac:dyDescent="0.25">
      <c r="A13" s="22">
        <v>6</v>
      </c>
      <c r="B13" s="23" t="s">
        <v>23</v>
      </c>
      <c r="C13" s="22" t="s">
        <v>22</v>
      </c>
      <c r="D13" s="22">
        <f>59+6+74+4+6</f>
        <v>149</v>
      </c>
      <c r="E13" s="7"/>
      <c r="F13" s="27">
        <f t="shared" si="0"/>
        <v>0</v>
      </c>
      <c r="G13" s="4"/>
      <c r="H13" s="2"/>
    </row>
    <row r="14" spans="1:8" ht="44.25" x14ac:dyDescent="0.25">
      <c r="A14" s="22">
        <v>7</v>
      </c>
      <c r="B14" s="23" t="s">
        <v>24</v>
      </c>
      <c r="C14" s="22" t="s">
        <v>22</v>
      </c>
      <c r="D14" s="22">
        <v>23</v>
      </c>
      <c r="E14" s="7"/>
      <c r="F14" s="27">
        <f t="shared" si="0"/>
        <v>0</v>
      </c>
      <c r="G14" s="4"/>
      <c r="H14" s="2"/>
    </row>
    <row r="15" spans="1:8" x14ac:dyDescent="0.25">
      <c r="A15" s="22">
        <v>8</v>
      </c>
      <c r="B15" s="24" t="s">
        <v>25</v>
      </c>
      <c r="C15" s="22" t="s">
        <v>26</v>
      </c>
      <c r="D15" s="22">
        <f>54.32+54.32+54.32+34.4</f>
        <v>197.36</v>
      </c>
      <c r="E15" s="7"/>
      <c r="F15" s="27">
        <f t="shared" si="0"/>
        <v>0</v>
      </c>
      <c r="G15" s="4"/>
      <c r="H15" s="2"/>
    </row>
    <row r="16" spans="1:8" ht="41.25" x14ac:dyDescent="0.25">
      <c r="A16" s="22">
        <v>9</v>
      </c>
      <c r="B16" s="23" t="s">
        <v>27</v>
      </c>
      <c r="C16" s="22" t="s">
        <v>22</v>
      </c>
      <c r="D16" s="22">
        <v>1</v>
      </c>
      <c r="E16" s="7"/>
      <c r="F16" s="27">
        <f t="shared" si="0"/>
        <v>0</v>
      </c>
      <c r="G16" s="4"/>
      <c r="H16" s="2"/>
    </row>
    <row r="17" spans="1:8" ht="31.5" x14ac:dyDescent="0.25">
      <c r="A17" s="22">
        <v>10</v>
      </c>
      <c r="B17" s="25" t="s">
        <v>28</v>
      </c>
      <c r="C17" s="22" t="s">
        <v>22</v>
      </c>
      <c r="D17" s="22">
        <v>24</v>
      </c>
      <c r="E17" s="7"/>
      <c r="F17" s="27">
        <f t="shared" si="0"/>
        <v>0</v>
      </c>
      <c r="G17" s="4"/>
      <c r="H17" s="2"/>
    </row>
    <row r="18" spans="1:8" x14ac:dyDescent="0.25">
      <c r="A18" s="22">
        <v>11</v>
      </c>
      <c r="B18" s="25" t="s">
        <v>29</v>
      </c>
      <c r="C18" s="22" t="s">
        <v>22</v>
      </c>
      <c r="D18" s="22">
        <v>22</v>
      </c>
      <c r="E18" s="7"/>
      <c r="F18" s="27">
        <f t="shared" si="0"/>
        <v>0</v>
      </c>
      <c r="G18" s="4"/>
      <c r="H18" s="2"/>
    </row>
    <row r="19" spans="1:8" x14ac:dyDescent="0.25">
      <c r="A19" s="22">
        <v>12</v>
      </c>
      <c r="B19" s="25" t="s">
        <v>30</v>
      </c>
      <c r="C19" s="8" t="s">
        <v>22</v>
      </c>
      <c r="D19" s="22">
        <v>250</v>
      </c>
      <c r="E19" s="7"/>
      <c r="F19" s="27">
        <f t="shared" si="0"/>
        <v>0</v>
      </c>
      <c r="G19" s="4"/>
      <c r="H19" s="2"/>
    </row>
    <row r="20" spans="1:8" x14ac:dyDescent="0.25">
      <c r="A20" s="22">
        <v>13</v>
      </c>
      <c r="B20" s="25" t="s">
        <v>31</v>
      </c>
      <c r="C20" s="8" t="s">
        <v>14</v>
      </c>
      <c r="D20" s="22">
        <f>984.7+92.9+117.7+1905.7+662.8+213.7+693.3+338.5+59.3+3.2+26+1660.1+57.9+63.5+58+54.1+66.2+94+96.4+93.4+30.7</f>
        <v>7372.1</v>
      </c>
      <c r="E20" s="7"/>
      <c r="F20" s="27">
        <f t="shared" si="0"/>
        <v>0</v>
      </c>
      <c r="G20" s="4"/>
      <c r="H20" s="2"/>
    </row>
    <row r="21" spans="1:8" ht="66.75" x14ac:dyDescent="0.25">
      <c r="A21" s="22">
        <v>14</v>
      </c>
      <c r="B21" s="25" t="s">
        <v>32</v>
      </c>
      <c r="C21" s="8" t="s">
        <v>26</v>
      </c>
      <c r="D21" s="22">
        <f>127.5+880.2+487.7+1179</f>
        <v>2674.4</v>
      </c>
      <c r="E21" s="7"/>
      <c r="F21" s="27">
        <f t="shared" si="0"/>
        <v>0</v>
      </c>
      <c r="G21" s="4"/>
      <c r="H21" s="2"/>
    </row>
    <row r="22" spans="1:8" x14ac:dyDescent="0.25">
      <c r="A22" s="22">
        <v>15</v>
      </c>
      <c r="B22" s="25" t="s">
        <v>33</v>
      </c>
      <c r="C22" s="8" t="s">
        <v>14</v>
      </c>
      <c r="D22" s="22">
        <f>3388.79+35.4+31.49+9.36+5.94+27.2+27.2+113.48</f>
        <v>3638.86</v>
      </c>
      <c r="E22" s="7"/>
      <c r="F22" s="27">
        <f t="shared" si="0"/>
        <v>0</v>
      </c>
      <c r="G22" s="4"/>
      <c r="H22" s="2"/>
    </row>
    <row r="23" spans="1:8" x14ac:dyDescent="0.25">
      <c r="A23" s="22">
        <v>16</v>
      </c>
      <c r="B23" s="25" t="s">
        <v>34</v>
      </c>
      <c r="C23" s="8" t="s">
        <v>26</v>
      </c>
      <c r="D23" s="22">
        <f>21.2+3.5+36+4+4+3.6+4.8+1.5+4+5.6+1.4+5.16+3.6+3.5+1+4+2.9+0.7+4.2+7.9+4+9.3+9.32</f>
        <v>145.18</v>
      </c>
      <c r="E23" s="7"/>
      <c r="F23" s="27">
        <f t="shared" si="0"/>
        <v>0</v>
      </c>
      <c r="G23" s="4"/>
      <c r="H23" s="2"/>
    </row>
    <row r="24" spans="1:8" ht="31.5" x14ac:dyDescent="0.25">
      <c r="A24" s="22">
        <v>17</v>
      </c>
      <c r="B24" s="25" t="s">
        <v>35</v>
      </c>
      <c r="C24" s="8" t="s">
        <v>36</v>
      </c>
      <c r="D24" s="22">
        <v>1</v>
      </c>
      <c r="E24" s="7"/>
      <c r="F24" s="27">
        <f t="shared" si="0"/>
        <v>0</v>
      </c>
      <c r="G24" s="4"/>
      <c r="H24" s="2"/>
    </row>
    <row r="25" spans="1:8" x14ac:dyDescent="0.25">
      <c r="A25" s="8">
        <v>18</v>
      </c>
      <c r="B25" s="25" t="s">
        <v>37</v>
      </c>
      <c r="C25" s="8" t="s">
        <v>14</v>
      </c>
      <c r="D25" s="8">
        <v>1</v>
      </c>
      <c r="E25" s="7"/>
      <c r="F25" s="27">
        <f t="shared" si="0"/>
        <v>0</v>
      </c>
      <c r="G25" s="26" t="s">
        <v>39</v>
      </c>
      <c r="H25" s="2"/>
    </row>
    <row r="26" spans="1:8" x14ac:dyDescent="0.25">
      <c r="A26" s="22">
        <v>19</v>
      </c>
      <c r="B26" s="25" t="s">
        <v>38</v>
      </c>
      <c r="C26" s="8" t="s">
        <v>22</v>
      </c>
      <c r="D26" s="8">
        <v>6</v>
      </c>
      <c r="E26" s="7"/>
      <c r="F26" s="27">
        <f t="shared" si="0"/>
        <v>0</v>
      </c>
      <c r="G26" s="4"/>
      <c r="H26" s="2"/>
    </row>
    <row r="27" spans="1:8" x14ac:dyDescent="0.25">
      <c r="A27" s="19" t="s">
        <v>11</v>
      </c>
      <c r="B27" s="20"/>
      <c r="C27" s="20"/>
      <c r="D27" s="20"/>
      <c r="E27" s="21"/>
      <c r="F27" s="14">
        <f>SUM(F8:F26)</f>
        <v>0</v>
      </c>
      <c r="G27" s="10"/>
      <c r="H27" s="2"/>
    </row>
    <row r="28" spans="1:8" x14ac:dyDescent="0.25">
      <c r="A28" s="19" t="s">
        <v>15</v>
      </c>
      <c r="B28" s="20"/>
      <c r="C28" s="20"/>
      <c r="D28" s="20"/>
      <c r="E28" s="21"/>
      <c r="F28" s="14">
        <f>F27*0.2</f>
        <v>0</v>
      </c>
      <c r="G28" s="10"/>
      <c r="H28" s="2"/>
    </row>
    <row r="29" spans="1:8" x14ac:dyDescent="0.25">
      <c r="A29" s="19" t="s">
        <v>16</v>
      </c>
      <c r="B29" s="20"/>
      <c r="C29" s="20"/>
      <c r="D29" s="20"/>
      <c r="E29" s="21"/>
      <c r="F29" s="9">
        <f>F28+F27</f>
        <v>0</v>
      </c>
      <c r="G29" s="10"/>
      <c r="H29" s="2"/>
    </row>
    <row r="30" spans="1:8" x14ac:dyDescent="0.25">
      <c r="A30" s="2"/>
      <c r="B30" s="2"/>
      <c r="C30" s="2"/>
      <c r="D30" s="2"/>
      <c r="E30" s="2"/>
      <c r="F30" s="2"/>
      <c r="G30" s="2"/>
      <c r="H30" s="2"/>
    </row>
    <row r="31" spans="1:8" ht="94.5" customHeight="1" x14ac:dyDescent="0.25">
      <c r="A31" s="2"/>
      <c r="B31" s="11" t="s">
        <v>6</v>
      </c>
      <c r="C31" s="2"/>
      <c r="D31" s="2"/>
      <c r="E31" s="2"/>
      <c r="F31" s="18" t="s">
        <v>8</v>
      </c>
      <c r="G31" s="18"/>
      <c r="H31" s="1"/>
    </row>
    <row r="32" spans="1:8" x14ac:dyDescent="0.25">
      <c r="A32" s="2"/>
      <c r="B32" s="2"/>
      <c r="C32" s="2"/>
      <c r="D32" s="2"/>
      <c r="E32" s="2"/>
      <c r="F32" s="2"/>
      <c r="G32" s="2"/>
      <c r="H32" s="2"/>
    </row>
    <row r="33" spans="2:6" ht="102.75" customHeight="1" x14ac:dyDescent="0.25">
      <c r="B33" s="12"/>
      <c r="F33" s="13"/>
    </row>
  </sheetData>
  <mergeCells count="8">
    <mergeCell ref="A1:G1"/>
    <mergeCell ref="A2:G2"/>
    <mergeCell ref="A4:G4"/>
    <mergeCell ref="A3:G3"/>
    <mergeCell ref="F31:G31"/>
    <mergeCell ref="A27:E27"/>
    <mergeCell ref="A29:E29"/>
    <mergeCell ref="A28:E28"/>
  </mergeCells>
  <pageMargins left="0.39370078740157483" right="0.39370078740157483" top="0.78740157480314965" bottom="0.39370078740157483" header="0.31496062992125984" footer="0.31496062992125984"/>
  <pageSetup paperSize="9" scale="5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Матвеева Виктория Дмитриевна</cp:lastModifiedBy>
  <cp:lastPrinted>2023-06-14T07:36:07Z</cp:lastPrinted>
  <dcterms:created xsi:type="dcterms:W3CDTF">2015-06-05T18:19:34Z</dcterms:created>
  <dcterms:modified xsi:type="dcterms:W3CDTF">2026-02-04T10:40:14Z</dcterms:modified>
</cp:coreProperties>
</file>